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gd-st\con$\Булатова Татьяна Алексеевна\Деятельность Отдела контрактов\ПоДр\Размещение на сайте\"/>
    </mc:Choice>
  </mc:AlternateContent>
  <bookViews>
    <workbookView xWindow="-120" yWindow="-120" windowWidth="29040" windowHeight="15720" tabRatio="286"/>
  </bookViews>
  <sheets>
    <sheet name="Перечень " sheetId="7" r:id="rId1"/>
  </sheets>
  <definedNames>
    <definedName name="_xlnm._FilterDatabase" localSheetId="0" hidden="1">'Перечень '!$A$9:$AJ$10</definedName>
    <definedName name="_xlnm.Print_Titles" localSheetId="0">'Перечень '!$8:$9</definedName>
    <definedName name="_xlnm.Print_Area" localSheetId="0">'Перечень '!$A$1:$J$75</definedName>
  </definedNames>
  <calcPr calcId="162913"/>
</workbook>
</file>

<file path=xl/calcChain.xml><?xml version="1.0" encoding="utf-8"?>
<calcChain xmlns="http://schemas.openxmlformats.org/spreadsheetml/2006/main">
  <c r="J62" i="7" l="1"/>
  <c r="H61" i="7"/>
  <c r="J61" i="7" s="1"/>
  <c r="F60" i="7"/>
  <c r="H60" i="7" s="1"/>
  <c r="H59" i="7"/>
  <c r="F58" i="7"/>
  <c r="H58" i="7" s="1"/>
  <c r="F57" i="7"/>
  <c r="H57" i="7" s="1"/>
  <c r="F56" i="7"/>
  <c r="H56" i="7" s="1"/>
  <c r="F55" i="7"/>
  <c r="H55" i="7" s="1"/>
  <c r="F54" i="7"/>
  <c r="H54" i="7" s="1"/>
  <c r="F53" i="7"/>
  <c r="H53" i="7" s="1"/>
  <c r="F52" i="7"/>
  <c r="H52" i="7" s="1"/>
  <c r="N51" i="7"/>
  <c r="F50" i="7"/>
  <c r="H50" i="7" s="1"/>
  <c r="H49" i="7"/>
  <c r="F48" i="7"/>
  <c r="H48" i="7" s="1"/>
  <c r="F47" i="7"/>
  <c r="H47" i="7" s="1"/>
  <c r="F46" i="7"/>
  <c r="H46" i="7" s="1"/>
  <c r="F45" i="7"/>
  <c r="H45" i="7" s="1"/>
  <c r="F44" i="7"/>
  <c r="H44" i="7" s="1"/>
  <c r="F43" i="7"/>
  <c r="H43" i="7" s="1"/>
  <c r="F42" i="7"/>
  <c r="H42" i="7" s="1"/>
  <c r="N41" i="7"/>
  <c r="H40" i="7"/>
  <c r="J40" i="7" s="1"/>
  <c r="H39" i="7"/>
  <c r="J39" i="7" s="1"/>
  <c r="H38" i="7"/>
  <c r="J38" i="7" s="1"/>
  <c r="H37" i="7"/>
  <c r="J37" i="7" s="1"/>
  <c r="H36" i="7"/>
  <c r="J36" i="7" s="1"/>
  <c r="H35" i="7"/>
  <c r="J35" i="7" s="1"/>
  <c r="H34" i="7"/>
  <c r="J34" i="7" s="1"/>
  <c r="H33" i="7"/>
  <c r="J33" i="7" s="1"/>
  <c r="N32" i="7"/>
  <c r="H31" i="7"/>
  <c r="J31" i="7" s="1"/>
  <c r="H30" i="7"/>
  <c r="J30" i="7" s="1"/>
  <c r="H29" i="7"/>
  <c r="J29" i="7" s="1"/>
  <c r="H28" i="7"/>
  <c r="J28" i="7" s="1"/>
  <c r="H27" i="7"/>
  <c r="J27" i="7" s="1"/>
  <c r="H26" i="7"/>
  <c r="J26" i="7" s="1"/>
  <c r="H25" i="7"/>
  <c r="J25" i="7" s="1"/>
  <c r="H24" i="7"/>
  <c r="J24" i="7" s="1"/>
  <c r="H23" i="7"/>
  <c r="J23" i="7" s="1"/>
  <c r="N22" i="7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J15" i="7"/>
  <c r="H14" i="7"/>
  <c r="J14" i="7" s="1"/>
  <c r="H13" i="7"/>
  <c r="J13" i="7" s="1"/>
  <c r="N12" i="7"/>
  <c r="J63" i="7" l="1"/>
</calcChain>
</file>

<file path=xl/sharedStrings.xml><?xml version="1.0" encoding="utf-8"?>
<sst xmlns="http://schemas.openxmlformats.org/spreadsheetml/2006/main" count="122" uniqueCount="61">
  <si>
    <t>Ед. изм.</t>
  </si>
  <si>
    <t>1</t>
  </si>
  <si>
    <t>№ п/п</t>
  </si>
  <si>
    <t xml:space="preserve"> М.П.</t>
  </si>
  <si>
    <t>Директор</t>
  </si>
  <si>
    <t>Наименование работ (материалов)</t>
  </si>
  <si>
    <t>Ссылка на чертеж, подтверждающий объем</t>
  </si>
  <si>
    <t>Объем работ/кол-во материала без коэф. расхода</t>
  </si>
  <si>
    <t>Коэф. расхода материала</t>
  </si>
  <si>
    <t>Кол-во с коэф. расхода</t>
  </si>
  <si>
    <t>ВСЕГО  без НДС:</t>
  </si>
  <si>
    <t>*</t>
  </si>
  <si>
    <t>Возможна корректировка перечня давальческих материалов с подписанием соответствующего дополнительного соглашения в случае внесения изменений в рабочую документацию, получения согласований с проектной организацией об изменении проектных решений, а также расширения перечня номенклатуры материалов.</t>
  </si>
  <si>
    <t>Ст-ть за ед., 
 в руб.                      (без НДС)</t>
  </si>
  <si>
    <t>**</t>
  </si>
  <si>
    <t>***</t>
  </si>
  <si>
    <t>Давальческие ТМЦ передаются в качестве - "новые".</t>
  </si>
  <si>
    <t>Заказчик:</t>
  </si>
  <si>
    <t xml:space="preserve">Ст-ть всего, 
 в руб.                           
(без НДС)        </t>
  </si>
  <si>
    <t>т</t>
  </si>
  <si>
    <t>2</t>
  </si>
  <si>
    <t>3</t>
  </si>
  <si>
    <t>4</t>
  </si>
  <si>
    <t>5</t>
  </si>
  <si>
    <t>м3</t>
  </si>
  <si>
    <t>Договор</t>
  </si>
  <si>
    <t>Устройство БНС d1200 на опоре №44 моста на ПК 6103+17,30</t>
  </si>
  <si>
    <t>Устройство БНС d1200 на опоре №42 моста на ПК 6103+17,30</t>
  </si>
  <si>
    <t>L=27 м</t>
  </si>
  <si>
    <t>КП2+КП1+КП5</t>
  </si>
  <si>
    <t>L=24 м</t>
  </si>
  <si>
    <t xml:space="preserve">9 шт. </t>
  </si>
  <si>
    <t>КП2+КП1+КП3</t>
  </si>
  <si>
    <t>L=16 м</t>
  </si>
  <si>
    <t>8 шт.</t>
  </si>
  <si>
    <t>КП1+КП4</t>
  </si>
  <si>
    <t>L=30 м</t>
  </si>
  <si>
    <t>КП1+КП2+КП9</t>
  </si>
  <si>
    <t>L=26 м</t>
  </si>
  <si>
    <t>КП1+КП2+КП6</t>
  </si>
  <si>
    <t>Арматурный каркас, сваи буронабивной БНС КП-1 D=1200мм L=11700мм ВСЖМ, 7 этап</t>
  </si>
  <si>
    <t>Арматурный каркас, сваи буронабивной БНС КП-2 D=1200мм L=11700мм ВСЖМ, 7 этап</t>
  </si>
  <si>
    <t>Заготовка (металл), для труб УЗД (полоса 8х80 Ст3)</t>
  </si>
  <si>
    <t>Заготовка (металл), для установки труб УЗД (AI d8, d10)</t>
  </si>
  <si>
    <t>Бетон, В25 F200 П4 W6 ГОСТ 26633-2015</t>
  </si>
  <si>
    <t>Труба круглая, э/с п/ш 57 х3 Ст3 ГОСТ 10704-91</t>
  </si>
  <si>
    <t>Труба круглая, б/ш г/д 68 х4 ст.20 ГОСТ 8732-78</t>
  </si>
  <si>
    <t>Арматура, 8 A240 моток ГОСТ 34028-2016</t>
  </si>
  <si>
    <t>Арматурный каркас, сваи буронабивной БНС КП-6 D=1200мм L=5730мм ВСЖМ, 7 этап</t>
  </si>
  <si>
    <t>Арматурный каркас, сваи буронабивной БНС КП-9 D=1200мм L=9730мм ВСЖМ, 7 этап</t>
  </si>
  <si>
    <t>Генеральный директор</t>
  </si>
  <si>
    <t>Перечень передаваемых давальческих материалов по объекту:</t>
  </si>
  <si>
    <t>АО "ДиМ"</t>
  </si>
  <si>
    <t xml:space="preserve">Генеральный директор </t>
  </si>
  <si>
    <t xml:space="preserve">____________________М.Н. Григорьев </t>
  </si>
  <si>
    <t>ООО "_______________"</t>
  </si>
  <si>
    <t>__________________</t>
  </si>
  <si>
    <t>В случае передачи Подрядчику позиций из данной номенклатуры с иной характеристикой применять стоимость за ед., установленную для данной номенклатуры.</t>
  </si>
  <si>
    <t>Подрядчик:</t>
  </si>
  <si>
    <t>(объект)</t>
  </si>
  <si>
    <t>«___________________________________________________________________________________»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</si>
</sst>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6"/>
      <name val="Arial Cyr"/>
      <charset val="204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5" fillId="2" borderId="0" xfId="0" applyFont="1" applyFill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 wrapText="1"/>
    </xf>
    <xf numFmtId="0" fontId="6" fillId="2" borderId="0" xfId="0" applyFont="1" applyFill="1"/>
    <xf numFmtId="0" fontId="7" fillId="2" borderId="0" xfId="0" applyFont="1" applyFill="1"/>
    <xf numFmtId="49" fontId="8" fillId="2" borderId="0" xfId="0" applyNumberFormat="1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right" vertical="center" wrapText="1"/>
    </xf>
    <xf numFmtId="164" fontId="9" fillId="2" borderId="0" xfId="0" applyNumberFormat="1" applyFont="1" applyFill="1" applyAlignment="1">
      <alignment vertical="center" wrapText="1"/>
    </xf>
    <xf numFmtId="165" fontId="9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49" fontId="12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wrapText="1"/>
    </xf>
    <xf numFmtId="165" fontId="12" fillId="2" borderId="0" xfId="0" applyNumberFormat="1" applyFont="1" applyFill="1" applyAlignment="1">
      <alignment horizontal="center" vertical="center" wrapText="1"/>
    </xf>
    <xf numFmtId="4" fontId="12" fillId="2" borderId="0" xfId="0" applyNumberFormat="1" applyFont="1" applyFill="1"/>
    <xf numFmtId="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/>
    <xf numFmtId="49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15" fillId="2" borderId="0" xfId="1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right" vertical="center" wrapText="1"/>
    </xf>
    <xf numFmtId="164" fontId="8" fillId="2" borderId="5" xfId="0" applyNumberFormat="1" applyFont="1" applyFill="1" applyBorder="1" applyAlignment="1">
      <alignment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65" fontId="10" fillId="2" borderId="8" xfId="0" applyNumberFormat="1" applyFont="1" applyFill="1" applyBorder="1" applyAlignment="1">
      <alignment horizontal="center"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4" fontId="10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 wrapText="1"/>
    </xf>
    <xf numFmtId="4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13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center" vertical="top" wrapText="1"/>
    </xf>
    <xf numFmtId="49" fontId="13" fillId="2" borderId="0" xfId="0" applyNumberFormat="1" applyFont="1" applyFill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center" wrapText="1"/>
    </xf>
    <xf numFmtId="49" fontId="13" fillId="2" borderId="0" xfId="0" applyNumberFormat="1" applyFont="1" applyFill="1" applyAlignment="1">
      <alignment vertical="center" wrapText="1"/>
    </xf>
    <xf numFmtId="49" fontId="20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wrapText="1"/>
    </xf>
    <xf numFmtId="49" fontId="21" fillId="2" borderId="0" xfId="0" applyNumberFormat="1" applyFont="1" applyFill="1" applyAlignment="1">
      <alignment horizontal="right" vertical="top" wrapText="1"/>
    </xf>
    <xf numFmtId="164" fontId="22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1" fillId="2" borderId="0" xfId="0" applyFont="1" applyFill="1"/>
    <xf numFmtId="0" fontId="23" fillId="2" borderId="0" xfId="1" applyFont="1" applyFill="1" applyAlignment="1">
      <alignment horizontal="left" vertical="center"/>
    </xf>
    <xf numFmtId="0" fontId="24" fillId="2" borderId="0" xfId="2" applyFont="1" applyFill="1" applyAlignment="1">
      <alignment horizontal="left" vertical="center"/>
    </xf>
    <xf numFmtId="0" fontId="25" fillId="0" borderId="0" xfId="0" applyFont="1" applyAlignment="1">
      <alignment horizontal="left"/>
    </xf>
  </cellXfs>
  <cellStyles count="4">
    <cellStyle name="Обычный" xfId="0" builtinId="0"/>
    <cellStyle name="Обычный 10" xfId="2"/>
    <cellStyle name="Обычный 2 2" xfId="1"/>
    <cellStyle name="Обычный 3" xfId="3"/>
  </cellStyles>
  <dxfs count="0"/>
  <tableStyles count="0" defaultTableStyle="TableStyleMedium2" defaultPivotStyle="PivotStyleLight16"/>
  <colors>
    <mruColors>
      <color rgb="FF89D8FF"/>
      <color rgb="FF66FF66"/>
      <color rgb="FFFFFFD1"/>
      <color rgb="FFDCFFD1"/>
      <color rgb="FF89FF89"/>
      <color rgb="FF33CCFF"/>
      <color rgb="FF99CC00"/>
      <color rgb="FFC5FFC5"/>
      <color rgb="FFFCBAC5"/>
      <color rgb="FFCAC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4"/>
  <sheetViews>
    <sheetView tabSelected="1" view="pageBreakPreview" zoomScale="70" zoomScaleNormal="70" zoomScaleSheetLayoutView="70" workbookViewId="0">
      <selection activeCell="D70" sqref="D70"/>
    </sheetView>
  </sheetViews>
  <sheetFormatPr defaultColWidth="9.140625" defaultRowHeight="15.75" outlineLevelRow="1" outlineLevelCol="2" x14ac:dyDescent="0.25"/>
  <cols>
    <col min="1" max="1" width="1.42578125" style="1" customWidth="1"/>
    <col min="2" max="2" width="7.5703125" style="22" customWidth="1"/>
    <col min="3" max="3" width="63.42578125" style="2" customWidth="1"/>
    <col min="4" max="4" width="24" style="2" customWidth="1"/>
    <col min="5" max="5" width="7.7109375" style="3" customWidth="1" outlineLevel="2"/>
    <col min="6" max="6" width="15.85546875" style="4" customWidth="1" outlineLevel="2"/>
    <col min="7" max="7" width="13.5703125" style="4" customWidth="1" outlineLevel="2"/>
    <col min="8" max="8" width="11.5703125" style="4" customWidth="1" outlineLevel="2"/>
    <col min="9" max="9" width="15.42578125" style="20" customWidth="1" outlineLevel="2"/>
    <col min="10" max="10" width="22.28515625" style="20" customWidth="1" outlineLevel="2"/>
    <col min="11" max="11" width="2" style="1" customWidth="1"/>
    <col min="12" max="12" width="13.42578125" style="1" customWidth="1"/>
    <col min="13" max="13" width="11.7109375" style="1" customWidth="1"/>
    <col min="14" max="14" width="16.42578125" style="1" customWidth="1"/>
    <col min="15" max="15" width="17.5703125" style="1" customWidth="1"/>
    <col min="16" max="16384" width="9.140625" style="1"/>
  </cols>
  <sheetData>
    <row r="1" spans="2:18" s="5" customFormat="1" ht="29.25" customHeight="1" x14ac:dyDescent="0.25">
      <c r="B1" s="22"/>
      <c r="C1" s="51"/>
      <c r="D1" s="51"/>
      <c r="E1" s="51"/>
      <c r="F1" s="51"/>
      <c r="G1" s="51"/>
      <c r="H1" s="51"/>
      <c r="I1" s="51"/>
      <c r="J1" s="51"/>
    </row>
    <row r="2" spans="2:18" s="5" customFormat="1" ht="22.7" hidden="1" customHeight="1" x14ac:dyDescent="0.25">
      <c r="B2" s="6"/>
      <c r="C2" s="51"/>
      <c r="D2" s="51"/>
      <c r="E2" s="51"/>
      <c r="F2" s="51"/>
      <c r="G2" s="64"/>
      <c r="H2" s="64"/>
      <c r="I2" s="64"/>
      <c r="J2" s="64"/>
    </row>
    <row r="3" spans="2:18" ht="20.25" customHeight="1" x14ac:dyDescent="0.25">
      <c r="B3" s="65" t="s">
        <v>51</v>
      </c>
      <c r="C3" s="65"/>
      <c r="D3" s="65"/>
      <c r="E3" s="65"/>
      <c r="F3" s="65"/>
      <c r="G3" s="65"/>
      <c r="H3" s="65"/>
      <c r="I3" s="65"/>
      <c r="J3" s="65"/>
      <c r="L3" s="5"/>
      <c r="M3" s="5"/>
      <c r="N3" s="5"/>
      <c r="O3" s="5"/>
      <c r="P3" s="5"/>
      <c r="Q3" s="5"/>
    </row>
    <row r="4" spans="2:18" ht="20.25" customHeight="1" x14ac:dyDescent="0.25">
      <c r="B4" s="62"/>
      <c r="C4" s="62"/>
      <c r="D4" s="62"/>
      <c r="E4" s="62"/>
      <c r="F4" s="62"/>
      <c r="G4" s="62"/>
      <c r="H4" s="62"/>
      <c r="I4" s="62"/>
      <c r="J4" s="62"/>
      <c r="L4" s="5"/>
      <c r="M4" s="5"/>
      <c r="N4" s="5"/>
      <c r="O4" s="5"/>
      <c r="P4" s="5"/>
      <c r="Q4" s="5"/>
    </row>
    <row r="5" spans="2:18" ht="18.75" x14ac:dyDescent="0.3">
      <c r="B5" s="73" t="s">
        <v>60</v>
      </c>
      <c r="C5" s="73"/>
      <c r="D5" s="73"/>
      <c r="E5" s="73"/>
      <c r="F5" s="73"/>
      <c r="G5" s="73"/>
      <c r="H5" s="73"/>
      <c r="I5" s="73"/>
      <c r="J5" s="73"/>
      <c r="K5" s="71"/>
      <c r="L5" s="5"/>
      <c r="M5" s="5"/>
      <c r="N5" s="5"/>
      <c r="O5" s="5"/>
      <c r="P5" s="5"/>
      <c r="Q5" s="5"/>
    </row>
    <row r="6" spans="2:18" ht="18.75" x14ac:dyDescent="0.25">
      <c r="B6" s="72" t="s">
        <v>59</v>
      </c>
      <c r="C6" s="72"/>
      <c r="D6" s="72"/>
      <c r="E6" s="72"/>
      <c r="F6" s="72"/>
      <c r="G6" s="72"/>
      <c r="H6" s="72"/>
      <c r="I6" s="72"/>
      <c r="J6" s="72"/>
      <c r="K6" s="71"/>
      <c r="L6" s="5"/>
      <c r="M6" s="5"/>
      <c r="N6" s="5"/>
      <c r="O6" s="5"/>
      <c r="P6" s="5"/>
      <c r="Q6" s="5"/>
    </row>
    <row r="7" spans="2:18" ht="19.5" thickBot="1" x14ac:dyDescent="0.3">
      <c r="B7" s="66"/>
      <c r="C7" s="66"/>
      <c r="D7" s="66"/>
      <c r="E7" s="66"/>
      <c r="F7" s="66"/>
      <c r="G7" s="66"/>
      <c r="H7" s="66"/>
      <c r="I7" s="66"/>
      <c r="J7" s="66"/>
      <c r="L7" s="5"/>
      <c r="M7" s="5"/>
      <c r="N7" s="5"/>
      <c r="O7" s="5"/>
      <c r="P7" s="5"/>
      <c r="Q7" s="5"/>
    </row>
    <row r="8" spans="2:18" ht="101.25" customHeight="1" thickTop="1" x14ac:dyDescent="0.25">
      <c r="B8" s="38" t="s">
        <v>2</v>
      </c>
      <c r="C8" s="39" t="s">
        <v>5</v>
      </c>
      <c r="D8" s="39" t="s">
        <v>6</v>
      </c>
      <c r="E8" s="39" t="s">
        <v>0</v>
      </c>
      <c r="F8" s="40" t="s">
        <v>7</v>
      </c>
      <c r="G8" s="40" t="s">
        <v>8</v>
      </c>
      <c r="H8" s="40" t="s">
        <v>9</v>
      </c>
      <c r="I8" s="41" t="s">
        <v>13</v>
      </c>
      <c r="J8" s="42" t="s">
        <v>18</v>
      </c>
      <c r="L8" s="5"/>
      <c r="M8" s="5"/>
      <c r="N8" s="5"/>
      <c r="O8" s="5"/>
      <c r="P8" s="5"/>
      <c r="Q8" s="5"/>
    </row>
    <row r="9" spans="2:18" s="7" customFormat="1" ht="18.75" customHeight="1" x14ac:dyDescent="0.25">
      <c r="B9" s="29" t="s">
        <v>1</v>
      </c>
      <c r="C9" s="27">
        <v>2</v>
      </c>
      <c r="D9" s="27">
        <v>3</v>
      </c>
      <c r="E9" s="28">
        <v>4</v>
      </c>
      <c r="F9" s="27">
        <v>5</v>
      </c>
      <c r="G9" s="27">
        <v>6</v>
      </c>
      <c r="H9" s="27">
        <v>7</v>
      </c>
      <c r="I9" s="27">
        <v>8</v>
      </c>
      <c r="J9" s="30">
        <v>9</v>
      </c>
      <c r="L9" s="5"/>
      <c r="M9" s="5"/>
      <c r="N9" s="5"/>
      <c r="O9" s="5"/>
      <c r="P9" s="5"/>
      <c r="Q9" s="5"/>
    </row>
    <row r="10" spans="2:18" s="7" customFormat="1" ht="22.5" customHeight="1" x14ac:dyDescent="0.25">
      <c r="B10" s="29"/>
      <c r="C10" s="31"/>
      <c r="D10" s="27"/>
      <c r="E10" s="27"/>
      <c r="F10" s="67" t="s">
        <v>25</v>
      </c>
      <c r="G10" s="68"/>
      <c r="H10" s="68"/>
      <c r="I10" s="68"/>
      <c r="J10" s="69"/>
      <c r="L10" s="5"/>
      <c r="M10" s="5"/>
      <c r="N10" s="5"/>
      <c r="O10" s="5"/>
      <c r="P10" s="5"/>
      <c r="Q10" s="5"/>
    </row>
    <row r="11" spans="2:18" s="7" customFormat="1" ht="22.5" customHeight="1" x14ac:dyDescent="0.25">
      <c r="B11" s="43"/>
      <c r="C11" s="50"/>
      <c r="D11" s="44"/>
      <c r="E11" s="44"/>
      <c r="F11" s="46"/>
      <c r="G11" s="47"/>
      <c r="H11" s="46"/>
      <c r="I11" s="48"/>
      <c r="J11" s="49"/>
      <c r="L11" s="5"/>
      <c r="M11" s="5"/>
      <c r="N11" s="5"/>
      <c r="O11" s="5"/>
      <c r="P11" s="5"/>
      <c r="Q11" s="5"/>
    </row>
    <row r="12" spans="2:18" s="7" customFormat="1" ht="22.5" customHeight="1" x14ac:dyDescent="0.35">
      <c r="B12" s="43" t="s">
        <v>1</v>
      </c>
      <c r="C12" s="52"/>
      <c r="D12" s="44"/>
      <c r="E12" s="45" t="s">
        <v>24</v>
      </c>
      <c r="F12" s="46"/>
      <c r="G12" s="47"/>
      <c r="H12" s="46"/>
      <c r="I12" s="48"/>
      <c r="J12" s="49"/>
      <c r="L12" s="54" t="s">
        <v>28</v>
      </c>
      <c r="M12" s="54">
        <v>12</v>
      </c>
      <c r="N12" s="55">
        <f>30.54*12</f>
        <v>366.48</v>
      </c>
      <c r="O12" s="56"/>
      <c r="P12" s="55" t="s">
        <v>29</v>
      </c>
      <c r="Q12" s="56"/>
      <c r="R12" s="56"/>
    </row>
    <row r="13" spans="2:18" s="7" customFormat="1" ht="19.5" customHeight="1" x14ac:dyDescent="0.35">
      <c r="B13" s="43"/>
      <c r="C13" s="59"/>
      <c r="D13" s="44"/>
      <c r="E13" s="45" t="s">
        <v>19</v>
      </c>
      <c r="F13" s="46"/>
      <c r="G13" s="47">
        <v>1</v>
      </c>
      <c r="H13" s="46">
        <f>F13*G13</f>
        <v>0</v>
      </c>
      <c r="I13" s="48"/>
      <c r="J13" s="49">
        <f>H13*I13</f>
        <v>0</v>
      </c>
      <c r="L13" s="54"/>
      <c r="M13" s="54"/>
      <c r="N13" s="55"/>
      <c r="O13" s="56"/>
      <c r="P13" s="55"/>
      <c r="Q13" s="56"/>
      <c r="R13" s="56"/>
    </row>
    <row r="14" spans="2:18" s="7" customFormat="1" ht="19.5" customHeight="1" x14ac:dyDescent="0.35">
      <c r="B14" s="43"/>
      <c r="C14" s="59"/>
      <c r="D14" s="44"/>
      <c r="E14" s="45" t="s">
        <v>19</v>
      </c>
      <c r="F14" s="46"/>
      <c r="G14" s="47">
        <v>1</v>
      </c>
      <c r="H14" s="46">
        <f t="shared" ref="H14:H20" si="0">F14*G14</f>
        <v>0</v>
      </c>
      <c r="I14" s="48"/>
      <c r="J14" s="49">
        <f t="shared" ref="J14:J40" si="1">H14*I14</f>
        <v>0</v>
      </c>
      <c r="L14" s="54"/>
      <c r="M14" s="54"/>
      <c r="N14" s="55"/>
      <c r="O14" s="56"/>
      <c r="P14" s="55"/>
      <c r="Q14" s="56"/>
      <c r="R14" s="56"/>
    </row>
    <row r="15" spans="2:18" s="7" customFormat="1" ht="19.5" customHeight="1" x14ac:dyDescent="0.35">
      <c r="B15" s="43"/>
      <c r="C15" s="59"/>
      <c r="D15" s="44"/>
      <c r="E15" s="45" t="s">
        <v>19</v>
      </c>
      <c r="F15" s="46"/>
      <c r="G15" s="47">
        <v>1</v>
      </c>
      <c r="H15" s="46"/>
      <c r="I15" s="48"/>
      <c r="J15" s="49">
        <f t="shared" si="1"/>
        <v>0</v>
      </c>
      <c r="L15" s="54"/>
      <c r="M15" s="54"/>
      <c r="N15" s="55"/>
      <c r="O15" s="56"/>
      <c r="P15" s="55"/>
      <c r="Q15" s="56"/>
      <c r="R15" s="56"/>
    </row>
    <row r="16" spans="2:18" s="7" customFormat="1" ht="19.5" customHeight="1" x14ac:dyDescent="0.35">
      <c r="B16" s="43"/>
      <c r="C16" s="59"/>
      <c r="D16" s="44"/>
      <c r="E16" s="45" t="s">
        <v>19</v>
      </c>
      <c r="F16" s="46"/>
      <c r="G16" s="47">
        <v>1</v>
      </c>
      <c r="H16" s="46">
        <f>F16*G16</f>
        <v>0</v>
      </c>
      <c r="I16" s="48"/>
      <c r="J16" s="49">
        <f t="shared" si="1"/>
        <v>0</v>
      </c>
      <c r="L16" s="54"/>
      <c r="M16" s="54"/>
      <c r="N16" s="55"/>
      <c r="O16" s="56"/>
      <c r="P16" s="55"/>
      <c r="Q16" s="56"/>
      <c r="R16" s="56"/>
    </row>
    <row r="17" spans="2:19" s="7" customFormat="1" ht="19.5" customHeight="1" x14ac:dyDescent="0.35">
      <c r="B17" s="43"/>
      <c r="C17" s="59"/>
      <c r="D17" s="44"/>
      <c r="E17" s="45" t="s">
        <v>19</v>
      </c>
      <c r="F17" s="46"/>
      <c r="G17" s="47">
        <v>1</v>
      </c>
      <c r="H17" s="46">
        <f t="shared" si="0"/>
        <v>0</v>
      </c>
      <c r="I17" s="48"/>
      <c r="J17" s="49">
        <f t="shared" si="1"/>
        <v>0</v>
      </c>
      <c r="L17" s="54"/>
      <c r="M17" s="54"/>
      <c r="N17" s="55"/>
      <c r="O17" s="56"/>
      <c r="P17" s="55"/>
      <c r="Q17" s="56"/>
      <c r="R17" s="56"/>
    </row>
    <row r="18" spans="2:19" s="7" customFormat="1" ht="19.5" customHeight="1" x14ac:dyDescent="0.35">
      <c r="B18" s="43"/>
      <c r="C18" s="59"/>
      <c r="D18" s="44"/>
      <c r="E18" s="45" t="s">
        <v>19</v>
      </c>
      <c r="F18" s="46"/>
      <c r="G18" s="47">
        <v>1</v>
      </c>
      <c r="H18" s="46">
        <f t="shared" si="0"/>
        <v>0</v>
      </c>
      <c r="I18" s="48"/>
      <c r="J18" s="49">
        <f t="shared" si="1"/>
        <v>0</v>
      </c>
      <c r="L18" s="54"/>
      <c r="M18" s="54"/>
      <c r="N18" s="55"/>
      <c r="O18" s="56"/>
      <c r="P18" s="55"/>
      <c r="Q18" s="56"/>
      <c r="R18" s="56"/>
    </row>
    <row r="19" spans="2:19" s="7" customFormat="1" ht="19.5" customHeight="1" x14ac:dyDescent="0.35">
      <c r="B19" s="43"/>
      <c r="C19" s="59"/>
      <c r="D19" s="44"/>
      <c r="E19" s="45" t="s">
        <v>19</v>
      </c>
      <c r="F19" s="46"/>
      <c r="G19" s="47">
        <v>1</v>
      </c>
      <c r="H19" s="46">
        <f t="shared" si="0"/>
        <v>0</v>
      </c>
      <c r="I19" s="48"/>
      <c r="J19" s="49">
        <f t="shared" si="1"/>
        <v>0</v>
      </c>
      <c r="L19" s="54"/>
      <c r="M19" s="54"/>
      <c r="N19" s="55"/>
      <c r="O19" s="56"/>
      <c r="P19" s="55"/>
      <c r="Q19" s="56"/>
      <c r="R19" s="56"/>
    </row>
    <row r="20" spans="2:19" s="7" customFormat="1" ht="19.5" customHeight="1" x14ac:dyDescent="0.35">
      <c r="B20" s="43"/>
      <c r="C20" s="59"/>
      <c r="D20" s="44"/>
      <c r="E20" s="45" t="s">
        <v>19</v>
      </c>
      <c r="F20" s="46"/>
      <c r="G20" s="46">
        <v>1</v>
      </c>
      <c r="H20" s="46">
        <f t="shared" si="0"/>
        <v>0</v>
      </c>
      <c r="I20" s="48"/>
      <c r="J20" s="49">
        <f t="shared" si="1"/>
        <v>0</v>
      </c>
      <c r="L20" s="54"/>
      <c r="M20" s="54"/>
      <c r="N20" s="55"/>
      <c r="O20" s="56"/>
      <c r="P20" s="55"/>
      <c r="Q20" s="56"/>
      <c r="R20" s="56"/>
    </row>
    <row r="21" spans="2:19" s="7" customFormat="1" ht="19.5" customHeight="1" x14ac:dyDescent="0.25">
      <c r="B21" s="43"/>
      <c r="C21" s="60"/>
      <c r="D21" s="44"/>
      <c r="E21" s="45" t="s">
        <v>24</v>
      </c>
      <c r="F21" s="46"/>
      <c r="G21" s="47">
        <v>1.1000000000000001</v>
      </c>
      <c r="H21" s="47">
        <f>F21*G21</f>
        <v>0</v>
      </c>
      <c r="I21" s="48"/>
      <c r="J21" s="49">
        <f t="shared" si="1"/>
        <v>0</v>
      </c>
      <c r="L21" s="5"/>
      <c r="M21" s="5"/>
      <c r="N21" s="5"/>
      <c r="O21" s="5"/>
      <c r="P21" s="5"/>
      <c r="Q21" s="5"/>
    </row>
    <row r="22" spans="2:19" s="7" customFormat="1" ht="27.75" customHeight="1" x14ac:dyDescent="0.25">
      <c r="B22" s="43" t="s">
        <v>20</v>
      </c>
      <c r="C22" s="53"/>
      <c r="D22" s="44"/>
      <c r="E22" s="45" t="s">
        <v>24</v>
      </c>
      <c r="F22" s="46"/>
      <c r="G22" s="47"/>
      <c r="H22" s="46"/>
      <c r="I22" s="48"/>
      <c r="J22" s="49"/>
      <c r="L22" s="54" t="s">
        <v>30</v>
      </c>
      <c r="M22" s="54" t="s">
        <v>31</v>
      </c>
      <c r="N22" s="55">
        <f>9*27.14</f>
        <v>244.26</v>
      </c>
      <c r="O22" s="55"/>
      <c r="P22" s="55"/>
      <c r="Q22" s="55" t="s">
        <v>32</v>
      </c>
      <c r="R22" s="55"/>
    </row>
    <row r="23" spans="2:19" s="7" customFormat="1" ht="24" customHeight="1" x14ac:dyDescent="0.25">
      <c r="B23" s="43"/>
      <c r="C23" s="59"/>
      <c r="D23" s="44"/>
      <c r="E23" s="45" t="s">
        <v>19</v>
      </c>
      <c r="F23" s="46"/>
      <c r="G23" s="47">
        <v>1</v>
      </c>
      <c r="H23" s="46">
        <f>F23*G23</f>
        <v>0</v>
      </c>
      <c r="I23" s="48"/>
      <c r="J23" s="49">
        <f t="shared" si="1"/>
        <v>0</v>
      </c>
      <c r="L23" s="54"/>
      <c r="M23" s="54"/>
      <c r="N23" s="55"/>
      <c r="O23" s="55"/>
      <c r="P23" s="55"/>
      <c r="Q23" s="55"/>
      <c r="R23" s="55"/>
    </row>
    <row r="24" spans="2:19" s="7" customFormat="1" ht="24" customHeight="1" x14ac:dyDescent="0.25">
      <c r="B24" s="43"/>
      <c r="C24" s="59"/>
      <c r="D24" s="44"/>
      <c r="E24" s="45" t="s">
        <v>19</v>
      </c>
      <c r="F24" s="46"/>
      <c r="G24" s="47">
        <v>1</v>
      </c>
      <c r="H24" s="46">
        <f t="shared" ref="H24:H31" si="2">F24*G24</f>
        <v>0</v>
      </c>
      <c r="I24" s="48"/>
      <c r="J24" s="49">
        <f t="shared" si="1"/>
        <v>0</v>
      </c>
      <c r="L24" s="54"/>
      <c r="M24" s="54"/>
      <c r="N24" s="55"/>
      <c r="O24" s="55"/>
      <c r="P24" s="55"/>
      <c r="Q24" s="55"/>
      <c r="R24" s="55"/>
    </row>
    <row r="25" spans="2:19" s="7" customFormat="1" ht="24" customHeight="1" x14ac:dyDescent="0.25">
      <c r="B25" s="43"/>
      <c r="C25" s="59"/>
      <c r="D25" s="44"/>
      <c r="E25" s="45" t="s">
        <v>19</v>
      </c>
      <c r="F25" s="46"/>
      <c r="G25" s="47">
        <v>1</v>
      </c>
      <c r="H25" s="46">
        <f t="shared" si="2"/>
        <v>0</v>
      </c>
      <c r="I25" s="48"/>
      <c r="J25" s="49">
        <f t="shared" si="1"/>
        <v>0</v>
      </c>
      <c r="L25" s="54"/>
      <c r="M25" s="54"/>
      <c r="N25" s="55"/>
      <c r="O25" s="55"/>
      <c r="P25" s="55"/>
      <c r="Q25" s="55"/>
      <c r="R25" s="55"/>
    </row>
    <row r="26" spans="2:19" s="7" customFormat="1" ht="24" customHeight="1" x14ac:dyDescent="0.25">
      <c r="B26" s="43"/>
      <c r="C26" s="59"/>
      <c r="D26" s="44"/>
      <c r="E26" s="45" t="s">
        <v>19</v>
      </c>
      <c r="F26" s="46"/>
      <c r="G26" s="47">
        <v>1</v>
      </c>
      <c r="H26" s="46">
        <f t="shared" si="2"/>
        <v>0</v>
      </c>
      <c r="I26" s="48"/>
      <c r="J26" s="49">
        <f t="shared" si="1"/>
        <v>0</v>
      </c>
      <c r="L26" s="54"/>
      <c r="M26" s="54"/>
      <c r="N26" s="55"/>
      <c r="O26" s="55"/>
      <c r="P26" s="55"/>
      <c r="Q26" s="55"/>
      <c r="R26" s="55"/>
    </row>
    <row r="27" spans="2:19" s="7" customFormat="1" ht="24" customHeight="1" x14ac:dyDescent="0.25">
      <c r="B27" s="43"/>
      <c r="C27" s="59"/>
      <c r="D27" s="44"/>
      <c r="E27" s="45" t="s">
        <v>19</v>
      </c>
      <c r="F27" s="46"/>
      <c r="G27" s="47">
        <v>1</v>
      </c>
      <c r="H27" s="46">
        <f t="shared" si="2"/>
        <v>0</v>
      </c>
      <c r="I27" s="48"/>
      <c r="J27" s="49">
        <f t="shared" si="1"/>
        <v>0</v>
      </c>
      <c r="L27" s="54"/>
      <c r="M27" s="54"/>
      <c r="N27" s="55"/>
      <c r="O27" s="55"/>
      <c r="P27" s="55"/>
      <c r="Q27" s="55"/>
      <c r="R27" s="55"/>
    </row>
    <row r="28" spans="2:19" s="7" customFormat="1" ht="24" customHeight="1" x14ac:dyDescent="0.25">
      <c r="B28" s="43"/>
      <c r="C28" s="59"/>
      <c r="D28" s="44"/>
      <c r="E28" s="45" t="s">
        <v>19</v>
      </c>
      <c r="F28" s="46"/>
      <c r="G28" s="47">
        <v>1</v>
      </c>
      <c r="H28" s="46">
        <f t="shared" si="2"/>
        <v>0</v>
      </c>
      <c r="I28" s="48"/>
      <c r="J28" s="49">
        <f t="shared" si="1"/>
        <v>0</v>
      </c>
      <c r="L28" s="54"/>
      <c r="M28" s="54"/>
      <c r="N28" s="55"/>
      <c r="O28" s="55"/>
      <c r="P28" s="55"/>
      <c r="Q28" s="55"/>
      <c r="R28" s="55"/>
    </row>
    <row r="29" spans="2:19" s="7" customFormat="1" ht="24" customHeight="1" x14ac:dyDescent="0.25">
      <c r="B29" s="43"/>
      <c r="C29" s="59"/>
      <c r="D29" s="44"/>
      <c r="E29" s="45" t="s">
        <v>19</v>
      </c>
      <c r="F29" s="46"/>
      <c r="G29" s="47">
        <v>1</v>
      </c>
      <c r="H29" s="46">
        <f t="shared" si="2"/>
        <v>0</v>
      </c>
      <c r="I29" s="48"/>
      <c r="J29" s="49">
        <f t="shared" si="1"/>
        <v>0</v>
      </c>
      <c r="L29" s="54"/>
      <c r="M29" s="54"/>
      <c r="N29" s="55"/>
      <c r="O29" s="55"/>
      <c r="P29" s="55"/>
      <c r="Q29" s="55"/>
      <c r="R29" s="55"/>
    </row>
    <row r="30" spans="2:19" s="7" customFormat="1" ht="24" customHeight="1" x14ac:dyDescent="0.25">
      <c r="B30" s="43"/>
      <c r="C30" s="59"/>
      <c r="D30" s="44"/>
      <c r="E30" s="45" t="s">
        <v>19</v>
      </c>
      <c r="F30" s="46"/>
      <c r="G30" s="47">
        <v>1</v>
      </c>
      <c r="H30" s="46">
        <f t="shared" si="2"/>
        <v>0</v>
      </c>
      <c r="I30" s="48"/>
      <c r="J30" s="49">
        <f t="shared" si="1"/>
        <v>0</v>
      </c>
      <c r="L30" s="54"/>
      <c r="M30" s="54"/>
      <c r="N30" s="55"/>
      <c r="O30" s="55"/>
      <c r="P30" s="55"/>
      <c r="Q30" s="55"/>
      <c r="R30" s="55"/>
    </row>
    <row r="31" spans="2:19" s="7" customFormat="1" ht="24" customHeight="1" x14ac:dyDescent="0.25">
      <c r="B31" s="43"/>
      <c r="C31" s="60"/>
      <c r="D31" s="44"/>
      <c r="E31" s="45" t="s">
        <v>24</v>
      </c>
      <c r="F31" s="46"/>
      <c r="G31" s="47">
        <v>1.1000000000000001</v>
      </c>
      <c r="H31" s="46">
        <f t="shared" si="2"/>
        <v>0</v>
      </c>
      <c r="I31" s="48"/>
      <c r="J31" s="49">
        <f t="shared" si="1"/>
        <v>0</v>
      </c>
      <c r="L31" s="54"/>
      <c r="M31" s="54"/>
      <c r="N31" s="55"/>
      <c r="O31" s="55"/>
      <c r="P31" s="55"/>
      <c r="Q31" s="55"/>
      <c r="R31" s="55"/>
    </row>
    <row r="32" spans="2:19" s="7" customFormat="1" ht="33" customHeight="1" x14ac:dyDescent="0.35">
      <c r="B32" s="43" t="s">
        <v>21</v>
      </c>
      <c r="C32" s="53"/>
      <c r="D32" s="44"/>
      <c r="E32" s="45" t="s">
        <v>24</v>
      </c>
      <c r="F32" s="46"/>
      <c r="G32" s="47"/>
      <c r="H32" s="46"/>
      <c r="I32" s="48"/>
      <c r="J32" s="49"/>
      <c r="L32" s="54" t="s">
        <v>33</v>
      </c>
      <c r="M32" s="54" t="s">
        <v>34</v>
      </c>
      <c r="N32" s="55">
        <f>18.1*8</f>
        <v>144.80000000000001</v>
      </c>
      <c r="O32" s="55"/>
      <c r="P32" s="55"/>
      <c r="Q32" s="55" t="s">
        <v>35</v>
      </c>
      <c r="R32" s="57"/>
      <c r="S32" s="57"/>
    </row>
    <row r="33" spans="2:19" s="7" customFormat="1" ht="23.25" customHeight="1" x14ac:dyDescent="0.35">
      <c r="B33" s="43"/>
      <c r="C33" s="59"/>
      <c r="D33" s="44"/>
      <c r="E33" s="45" t="s">
        <v>19</v>
      </c>
      <c r="F33" s="46"/>
      <c r="G33" s="47">
        <v>1</v>
      </c>
      <c r="H33" s="46">
        <f>F33*G33</f>
        <v>0</v>
      </c>
      <c r="I33" s="48"/>
      <c r="J33" s="49">
        <f t="shared" si="1"/>
        <v>0</v>
      </c>
      <c r="L33" s="54"/>
      <c r="M33" s="54"/>
      <c r="N33" s="55"/>
      <c r="O33" s="55"/>
      <c r="P33" s="55"/>
      <c r="Q33" s="55"/>
      <c r="R33" s="57"/>
      <c r="S33" s="57"/>
    </row>
    <row r="34" spans="2:19" s="7" customFormat="1" ht="23.25" customHeight="1" x14ac:dyDescent="0.35">
      <c r="B34" s="43"/>
      <c r="C34" s="59"/>
      <c r="D34" s="44"/>
      <c r="E34" s="45" t="s">
        <v>19</v>
      </c>
      <c r="F34" s="46"/>
      <c r="G34" s="47">
        <v>1</v>
      </c>
      <c r="H34" s="46">
        <f t="shared" ref="H34:H40" si="3">F34*G34</f>
        <v>0</v>
      </c>
      <c r="I34" s="48"/>
      <c r="J34" s="49">
        <f t="shared" si="1"/>
        <v>0</v>
      </c>
      <c r="L34" s="54"/>
      <c r="M34" s="54"/>
      <c r="N34" s="55"/>
      <c r="O34" s="55"/>
      <c r="P34" s="55"/>
      <c r="Q34" s="55"/>
      <c r="R34" s="57"/>
      <c r="S34" s="57"/>
    </row>
    <row r="35" spans="2:19" s="7" customFormat="1" ht="23.25" customHeight="1" x14ac:dyDescent="0.35">
      <c r="B35" s="43"/>
      <c r="C35" s="59"/>
      <c r="D35" s="44"/>
      <c r="E35" s="45" t="s">
        <v>19</v>
      </c>
      <c r="F35" s="46"/>
      <c r="G35" s="47">
        <v>1</v>
      </c>
      <c r="H35" s="46">
        <f t="shared" si="3"/>
        <v>0</v>
      </c>
      <c r="I35" s="48"/>
      <c r="J35" s="49">
        <f t="shared" si="1"/>
        <v>0</v>
      </c>
      <c r="L35" s="54"/>
      <c r="M35" s="54"/>
      <c r="N35" s="55"/>
      <c r="O35" s="55"/>
      <c r="P35" s="55"/>
      <c r="Q35" s="55"/>
      <c r="R35" s="57"/>
      <c r="S35" s="57"/>
    </row>
    <row r="36" spans="2:19" s="7" customFormat="1" ht="23.25" customHeight="1" x14ac:dyDescent="0.35">
      <c r="B36" s="43"/>
      <c r="C36" s="59"/>
      <c r="D36" s="44"/>
      <c r="E36" s="45" t="s">
        <v>19</v>
      </c>
      <c r="F36" s="46"/>
      <c r="G36" s="47">
        <v>1</v>
      </c>
      <c r="H36" s="46">
        <f t="shared" si="3"/>
        <v>0</v>
      </c>
      <c r="I36" s="48"/>
      <c r="J36" s="49">
        <f t="shared" si="1"/>
        <v>0</v>
      </c>
      <c r="L36" s="54"/>
      <c r="M36" s="54"/>
      <c r="N36" s="55"/>
      <c r="O36" s="55"/>
      <c r="P36" s="55"/>
      <c r="Q36" s="55"/>
      <c r="R36" s="57"/>
      <c r="S36" s="57"/>
    </row>
    <row r="37" spans="2:19" s="7" customFormat="1" ht="23.25" customHeight="1" x14ac:dyDescent="0.35">
      <c r="B37" s="43"/>
      <c r="C37" s="59"/>
      <c r="D37" s="44"/>
      <c r="E37" s="45" t="s">
        <v>19</v>
      </c>
      <c r="F37" s="46"/>
      <c r="G37" s="47">
        <v>1</v>
      </c>
      <c r="H37" s="46">
        <f t="shared" si="3"/>
        <v>0</v>
      </c>
      <c r="I37" s="48"/>
      <c r="J37" s="49">
        <f t="shared" si="1"/>
        <v>0</v>
      </c>
      <c r="L37" s="54"/>
      <c r="M37" s="54"/>
      <c r="N37" s="55"/>
      <c r="O37" s="55"/>
      <c r="P37" s="55"/>
      <c r="Q37" s="55"/>
      <c r="R37" s="57"/>
      <c r="S37" s="57"/>
    </row>
    <row r="38" spans="2:19" s="7" customFormat="1" ht="23.25" customHeight="1" x14ac:dyDescent="0.35">
      <c r="B38" s="43"/>
      <c r="C38" s="59"/>
      <c r="D38" s="44"/>
      <c r="E38" s="45" t="s">
        <v>19</v>
      </c>
      <c r="F38" s="46"/>
      <c r="G38" s="47">
        <v>1</v>
      </c>
      <c r="H38" s="46">
        <f t="shared" si="3"/>
        <v>0</v>
      </c>
      <c r="I38" s="48"/>
      <c r="J38" s="49">
        <f t="shared" si="1"/>
        <v>0</v>
      </c>
      <c r="L38" s="54"/>
      <c r="M38" s="54"/>
      <c r="N38" s="55"/>
      <c r="O38" s="55"/>
      <c r="P38" s="55"/>
      <c r="Q38" s="55"/>
      <c r="R38" s="57"/>
      <c r="S38" s="57"/>
    </row>
    <row r="39" spans="2:19" s="7" customFormat="1" ht="23.25" customHeight="1" x14ac:dyDescent="0.35">
      <c r="B39" s="43"/>
      <c r="C39" s="59"/>
      <c r="D39" s="44"/>
      <c r="E39" s="45" t="s">
        <v>19</v>
      </c>
      <c r="F39" s="46"/>
      <c r="G39" s="47">
        <v>1</v>
      </c>
      <c r="H39" s="46">
        <f t="shared" si="3"/>
        <v>0</v>
      </c>
      <c r="I39" s="48"/>
      <c r="J39" s="49">
        <f t="shared" si="1"/>
        <v>0</v>
      </c>
      <c r="L39" s="54"/>
      <c r="M39" s="54"/>
      <c r="N39" s="55"/>
      <c r="O39" s="55"/>
      <c r="P39" s="55"/>
      <c r="Q39" s="55"/>
      <c r="R39" s="57"/>
      <c r="S39" s="57"/>
    </row>
    <row r="40" spans="2:19" s="7" customFormat="1" ht="23.25" customHeight="1" x14ac:dyDescent="0.25">
      <c r="B40" s="43"/>
      <c r="C40" s="60"/>
      <c r="D40" s="44"/>
      <c r="E40" s="45" t="s">
        <v>24</v>
      </c>
      <c r="F40" s="46"/>
      <c r="G40" s="47">
        <v>1.1000000000000001</v>
      </c>
      <c r="H40" s="46">
        <f t="shared" si="3"/>
        <v>0</v>
      </c>
      <c r="I40" s="48"/>
      <c r="J40" s="49">
        <f t="shared" si="1"/>
        <v>0</v>
      </c>
      <c r="L40" s="5"/>
      <c r="M40" s="5"/>
      <c r="N40" s="5"/>
      <c r="O40" s="5"/>
      <c r="P40" s="5"/>
      <c r="Q40" s="5"/>
    </row>
    <row r="41" spans="2:19" s="7" customFormat="1" ht="33" hidden="1" customHeight="1" outlineLevel="1" x14ac:dyDescent="0.35">
      <c r="B41" s="43" t="s">
        <v>22</v>
      </c>
      <c r="C41" s="53" t="s">
        <v>26</v>
      </c>
      <c r="D41" s="44"/>
      <c r="E41" s="45" t="s">
        <v>24</v>
      </c>
      <c r="F41" s="46"/>
      <c r="G41" s="47"/>
      <c r="H41" s="46"/>
      <c r="I41" s="48"/>
      <c r="J41" s="49"/>
      <c r="L41" s="54" t="s">
        <v>36</v>
      </c>
      <c r="M41" s="54" t="s">
        <v>34</v>
      </c>
      <c r="N41" s="55">
        <f>33.93*8</f>
        <v>271.44</v>
      </c>
      <c r="O41" s="55"/>
      <c r="P41" s="55"/>
      <c r="Q41" s="58" t="s">
        <v>37</v>
      </c>
      <c r="R41" s="57"/>
    </row>
    <row r="42" spans="2:19" s="7" customFormat="1" ht="24.75" hidden="1" customHeight="1" outlineLevel="1" x14ac:dyDescent="0.35">
      <c r="B42" s="43"/>
      <c r="C42" s="59" t="s">
        <v>40</v>
      </c>
      <c r="D42" s="44"/>
      <c r="E42" s="45" t="s">
        <v>19</v>
      </c>
      <c r="F42" s="46">
        <f>(20*45.05+16*0.82+12*1.23+103.05+4*23.24)/1000*8</f>
        <v>8.9991200000000013</v>
      </c>
      <c r="G42" s="47">
        <v>1</v>
      </c>
      <c r="H42" s="46">
        <f t="shared" ref="H42:H50" si="4">F42*G42</f>
        <v>8.9991200000000013</v>
      </c>
      <c r="I42" s="48"/>
      <c r="J42" s="49"/>
      <c r="L42" s="54"/>
      <c r="M42" s="54"/>
      <c r="N42" s="55"/>
      <c r="O42" s="55"/>
      <c r="P42" s="55"/>
      <c r="Q42" s="58"/>
      <c r="R42" s="57"/>
    </row>
    <row r="43" spans="2:19" s="7" customFormat="1" ht="24.75" hidden="1" customHeight="1" outlineLevel="1" x14ac:dyDescent="0.35">
      <c r="B43" s="43"/>
      <c r="C43" s="59" t="s">
        <v>41</v>
      </c>
      <c r="D43" s="44"/>
      <c r="E43" s="45" t="s">
        <v>19</v>
      </c>
      <c r="F43" s="46">
        <f>(20*45.05+16*0.82+12*1.23+114.22+4*23.24)/1000*8</f>
        <v>9.0884799999999988</v>
      </c>
      <c r="G43" s="47">
        <v>1</v>
      </c>
      <c r="H43" s="46">
        <f t="shared" si="4"/>
        <v>9.0884799999999988</v>
      </c>
      <c r="I43" s="48"/>
      <c r="J43" s="49"/>
      <c r="L43" s="54"/>
      <c r="M43" s="54"/>
      <c r="N43" s="55"/>
      <c r="O43" s="55"/>
      <c r="P43" s="55"/>
      <c r="Q43" s="58"/>
      <c r="R43" s="57"/>
    </row>
    <row r="44" spans="2:19" s="7" customFormat="1" ht="24.75" hidden="1" customHeight="1" outlineLevel="1" x14ac:dyDescent="0.35">
      <c r="B44" s="43"/>
      <c r="C44" s="59" t="s">
        <v>49</v>
      </c>
      <c r="D44" s="44"/>
      <c r="E44" s="45" t="s">
        <v>19</v>
      </c>
      <c r="F44" s="46">
        <f>(20*37.46+12*0.82+9*1.23+99.33+4*23.24+2*8.01)/1000*8</f>
        <v>7.8273600000000014</v>
      </c>
      <c r="G44" s="47">
        <v>1</v>
      </c>
      <c r="H44" s="46">
        <f t="shared" si="4"/>
        <v>7.8273600000000014</v>
      </c>
      <c r="I44" s="48"/>
      <c r="J44" s="49"/>
      <c r="L44" s="54"/>
      <c r="M44" s="54"/>
      <c r="N44" s="55"/>
      <c r="O44" s="55"/>
      <c r="P44" s="55"/>
      <c r="Q44" s="58"/>
      <c r="R44" s="57"/>
    </row>
    <row r="45" spans="2:19" s="7" customFormat="1" ht="24.75" hidden="1" customHeight="1" outlineLevel="1" x14ac:dyDescent="0.35">
      <c r="B45" s="43"/>
      <c r="C45" s="59" t="s">
        <v>42</v>
      </c>
      <c r="D45" s="44"/>
      <c r="E45" s="45" t="s">
        <v>19</v>
      </c>
      <c r="F45" s="46">
        <f>0.008*0.08*0.08*7850*2*4*8/1000</f>
        <v>2.5722880000000004E-2</v>
      </c>
      <c r="G45" s="47">
        <v>1</v>
      </c>
      <c r="H45" s="46">
        <f t="shared" si="4"/>
        <v>2.5722880000000004E-2</v>
      </c>
      <c r="I45" s="48"/>
      <c r="J45" s="49"/>
      <c r="L45" s="54"/>
      <c r="M45" s="54"/>
      <c r="N45" s="55"/>
      <c r="O45" s="55"/>
      <c r="P45" s="55"/>
      <c r="Q45" s="58"/>
      <c r="R45" s="57"/>
    </row>
    <row r="46" spans="2:19" s="7" customFormat="1" ht="24.75" hidden="1" customHeight="1" outlineLevel="1" x14ac:dyDescent="0.35">
      <c r="B46" s="43"/>
      <c r="C46" s="59" t="s">
        <v>43</v>
      </c>
      <c r="D46" s="44"/>
      <c r="E46" s="45" t="s">
        <v>19</v>
      </c>
      <c r="F46" s="46">
        <f>0.07+0.053</f>
        <v>0.123</v>
      </c>
      <c r="G46" s="47">
        <v>1</v>
      </c>
      <c r="H46" s="46">
        <f t="shared" si="4"/>
        <v>0.123</v>
      </c>
      <c r="I46" s="48"/>
      <c r="J46" s="49"/>
      <c r="L46" s="54"/>
      <c r="M46" s="54"/>
      <c r="N46" s="55"/>
      <c r="O46" s="55"/>
      <c r="P46" s="55"/>
      <c r="Q46" s="58"/>
      <c r="R46" s="57"/>
    </row>
    <row r="47" spans="2:19" s="7" customFormat="1" ht="24.75" hidden="1" customHeight="1" outlineLevel="1" x14ac:dyDescent="0.35">
      <c r="B47" s="43"/>
      <c r="C47" s="59" t="s">
        <v>47</v>
      </c>
      <c r="D47" s="44"/>
      <c r="E47" s="45" t="s">
        <v>19</v>
      </c>
      <c r="F47" s="46">
        <f>21.1*2/1000*8</f>
        <v>0.33760000000000001</v>
      </c>
      <c r="G47" s="47">
        <v>1</v>
      </c>
      <c r="H47" s="46">
        <f t="shared" si="4"/>
        <v>0.33760000000000001</v>
      </c>
      <c r="I47" s="48"/>
      <c r="J47" s="49"/>
      <c r="L47" s="54"/>
      <c r="M47" s="54"/>
      <c r="N47" s="55"/>
      <c r="O47" s="55"/>
      <c r="P47" s="55"/>
      <c r="Q47" s="58"/>
      <c r="R47" s="57"/>
    </row>
    <row r="48" spans="2:19" s="7" customFormat="1" ht="24.75" hidden="1" customHeight="1" outlineLevel="1" x14ac:dyDescent="0.35">
      <c r="B48" s="43"/>
      <c r="C48" s="59" t="s">
        <v>45</v>
      </c>
      <c r="D48" s="44"/>
      <c r="E48" s="45" t="s">
        <v>19</v>
      </c>
      <c r="F48" s="46">
        <f>4*4*29.75*8/1000</f>
        <v>3.8079999999999998</v>
      </c>
      <c r="G48" s="47">
        <v>1</v>
      </c>
      <c r="H48" s="46">
        <f t="shared" si="4"/>
        <v>3.8079999999999998</v>
      </c>
      <c r="I48" s="48"/>
      <c r="J48" s="49"/>
      <c r="L48" s="54"/>
      <c r="M48" s="54"/>
      <c r="N48" s="55"/>
      <c r="O48" s="55"/>
      <c r="P48" s="55"/>
      <c r="Q48" s="58"/>
      <c r="R48" s="57"/>
    </row>
    <row r="49" spans="2:18" s="7" customFormat="1" ht="24.75" hidden="1" customHeight="1" outlineLevel="1" x14ac:dyDescent="0.35">
      <c r="B49" s="43"/>
      <c r="C49" s="59" t="s">
        <v>46</v>
      </c>
      <c r="D49" s="44"/>
      <c r="E49" s="45" t="s">
        <v>19</v>
      </c>
      <c r="F49" s="46">
        <v>8.1000000000000003E-2</v>
      </c>
      <c r="G49" s="47">
        <v>1</v>
      </c>
      <c r="H49" s="46">
        <f t="shared" si="4"/>
        <v>8.1000000000000003E-2</v>
      </c>
      <c r="I49" s="48"/>
      <c r="J49" s="49"/>
      <c r="L49" s="54"/>
      <c r="M49" s="54"/>
      <c r="N49" s="55"/>
      <c r="O49" s="55"/>
      <c r="P49" s="55"/>
      <c r="Q49" s="58"/>
      <c r="R49" s="57"/>
    </row>
    <row r="50" spans="2:18" s="7" customFormat="1" ht="24.75" hidden="1" customHeight="1" outlineLevel="1" x14ac:dyDescent="0.35">
      <c r="B50" s="43"/>
      <c r="C50" s="60" t="s">
        <v>44</v>
      </c>
      <c r="D50" s="44"/>
      <c r="E50" s="45" t="s">
        <v>19</v>
      </c>
      <c r="F50" s="46">
        <f>33.93*8</f>
        <v>271.44</v>
      </c>
      <c r="G50" s="47">
        <v>1.1000000000000001</v>
      </c>
      <c r="H50" s="46">
        <f t="shared" si="4"/>
        <v>298.584</v>
      </c>
      <c r="I50" s="48"/>
      <c r="J50" s="49"/>
      <c r="L50" s="54"/>
      <c r="M50" s="54"/>
      <c r="N50" s="55"/>
      <c r="O50" s="55"/>
      <c r="P50" s="55"/>
      <c r="Q50" s="58"/>
      <c r="R50" s="57"/>
    </row>
    <row r="51" spans="2:18" s="7" customFormat="1" ht="33" hidden="1" customHeight="1" outlineLevel="1" x14ac:dyDescent="0.35">
      <c r="B51" s="43" t="s">
        <v>23</v>
      </c>
      <c r="C51" s="53" t="s">
        <v>27</v>
      </c>
      <c r="D51" s="44"/>
      <c r="E51" s="45" t="s">
        <v>24</v>
      </c>
      <c r="F51" s="46"/>
      <c r="G51" s="47"/>
      <c r="H51" s="46"/>
      <c r="I51" s="48"/>
      <c r="J51" s="49"/>
      <c r="L51" s="54" t="s">
        <v>38</v>
      </c>
      <c r="M51" s="54" t="s">
        <v>34</v>
      </c>
      <c r="N51" s="55">
        <f>29.41*8</f>
        <v>235.28</v>
      </c>
      <c r="O51" s="55"/>
      <c r="P51" s="55"/>
      <c r="Q51" s="58" t="s">
        <v>39</v>
      </c>
      <c r="R51" s="57"/>
    </row>
    <row r="52" spans="2:18" s="7" customFormat="1" ht="23.25" hidden="1" customHeight="1" outlineLevel="1" x14ac:dyDescent="0.35">
      <c r="B52" s="43"/>
      <c r="C52" s="59" t="s">
        <v>40</v>
      </c>
      <c r="D52" s="44"/>
      <c r="E52" s="45" t="s">
        <v>19</v>
      </c>
      <c r="F52" s="46">
        <f>(20*45.05+16*0.82+12*1.23+103.05+4*23.24)/1000*8</f>
        <v>8.9991200000000013</v>
      </c>
      <c r="G52" s="47">
        <v>1</v>
      </c>
      <c r="H52" s="46">
        <f t="shared" ref="H52:H60" si="5">F52*G52</f>
        <v>8.9991200000000013</v>
      </c>
      <c r="I52" s="48"/>
      <c r="J52" s="49"/>
      <c r="L52" s="54"/>
      <c r="M52" s="54"/>
      <c r="N52" s="55"/>
      <c r="O52" s="55"/>
      <c r="P52" s="55"/>
      <c r="Q52" s="58"/>
      <c r="R52" s="57"/>
    </row>
    <row r="53" spans="2:18" s="7" customFormat="1" ht="23.25" hidden="1" customHeight="1" outlineLevel="1" x14ac:dyDescent="0.35">
      <c r="B53" s="43"/>
      <c r="C53" s="59" t="s">
        <v>41</v>
      </c>
      <c r="D53" s="44"/>
      <c r="E53" s="45" t="s">
        <v>19</v>
      </c>
      <c r="F53" s="46">
        <f>(20*45.05+16*0.82+12*1.23+114.22+4*23.24)/1000*8</f>
        <v>9.0884799999999988</v>
      </c>
      <c r="G53" s="47">
        <v>1</v>
      </c>
      <c r="H53" s="46">
        <f t="shared" si="5"/>
        <v>9.0884799999999988</v>
      </c>
      <c r="I53" s="48"/>
      <c r="J53" s="49"/>
      <c r="L53" s="54"/>
      <c r="M53" s="54"/>
      <c r="N53" s="55"/>
      <c r="O53" s="55"/>
      <c r="P53" s="55"/>
      <c r="Q53" s="58"/>
      <c r="R53" s="57"/>
    </row>
    <row r="54" spans="2:18" s="7" customFormat="1" ht="23.25" hidden="1" customHeight="1" outlineLevel="1" x14ac:dyDescent="0.35">
      <c r="B54" s="43"/>
      <c r="C54" s="59" t="s">
        <v>48</v>
      </c>
      <c r="D54" s="44"/>
      <c r="E54" s="45" t="s">
        <v>19</v>
      </c>
      <c r="F54" s="46">
        <f>(20*22.06+8*0.82+6*1.23+49.66+3*23.24+2*8.01)/1000*8</f>
        <v>4.7243199999999996</v>
      </c>
      <c r="G54" s="47">
        <v>1</v>
      </c>
      <c r="H54" s="46">
        <f t="shared" si="5"/>
        <v>4.7243199999999996</v>
      </c>
      <c r="I54" s="48"/>
      <c r="J54" s="49"/>
      <c r="L54" s="54"/>
      <c r="M54" s="54"/>
      <c r="N54" s="55"/>
      <c r="O54" s="55"/>
      <c r="P54" s="55"/>
      <c r="Q54" s="58"/>
      <c r="R54" s="57"/>
    </row>
    <row r="55" spans="2:18" s="7" customFormat="1" ht="23.25" hidden="1" customHeight="1" outlineLevel="1" x14ac:dyDescent="0.35">
      <c r="B55" s="43"/>
      <c r="C55" s="59" t="s">
        <v>42</v>
      </c>
      <c r="D55" s="44"/>
      <c r="E55" s="45" t="s">
        <v>19</v>
      </c>
      <c r="F55" s="46">
        <f>0.008*0.08*0.08*7850*2*4*8/1000</f>
        <v>2.5722880000000004E-2</v>
      </c>
      <c r="G55" s="47">
        <v>1</v>
      </c>
      <c r="H55" s="46">
        <f t="shared" si="5"/>
        <v>2.5722880000000004E-2</v>
      </c>
      <c r="I55" s="48"/>
      <c r="J55" s="49"/>
      <c r="L55" s="54"/>
      <c r="M55" s="54"/>
      <c r="N55" s="55"/>
      <c r="O55" s="55"/>
      <c r="P55" s="55"/>
      <c r="Q55" s="58"/>
      <c r="R55" s="57"/>
    </row>
    <row r="56" spans="2:18" s="7" customFormat="1" ht="23.25" hidden="1" customHeight="1" outlineLevel="1" x14ac:dyDescent="0.35">
      <c r="B56" s="43"/>
      <c r="C56" s="59" t="s">
        <v>43</v>
      </c>
      <c r="D56" s="44"/>
      <c r="E56" s="45" t="s">
        <v>19</v>
      </c>
      <c r="F56" s="46">
        <f>0.07+0.053</f>
        <v>0.123</v>
      </c>
      <c r="G56" s="47">
        <v>1</v>
      </c>
      <c r="H56" s="46">
        <f t="shared" si="5"/>
        <v>0.123</v>
      </c>
      <c r="I56" s="48"/>
      <c r="J56" s="49"/>
      <c r="L56" s="54"/>
      <c r="M56" s="54"/>
      <c r="N56" s="55"/>
      <c r="O56" s="55"/>
      <c r="P56" s="55"/>
      <c r="Q56" s="58"/>
      <c r="R56" s="57"/>
    </row>
    <row r="57" spans="2:18" s="7" customFormat="1" ht="23.25" hidden="1" customHeight="1" outlineLevel="1" x14ac:dyDescent="0.35">
      <c r="B57" s="43"/>
      <c r="C57" s="59" t="s">
        <v>47</v>
      </c>
      <c r="D57" s="44"/>
      <c r="E57" s="45" t="s">
        <v>19</v>
      </c>
      <c r="F57" s="46">
        <f>21.1*2/1000*8</f>
        <v>0.33760000000000001</v>
      </c>
      <c r="G57" s="47">
        <v>1</v>
      </c>
      <c r="H57" s="46">
        <f t="shared" si="5"/>
        <v>0.33760000000000001</v>
      </c>
      <c r="I57" s="48"/>
      <c r="J57" s="49"/>
      <c r="L57" s="54"/>
      <c r="M57" s="54"/>
      <c r="N57" s="55"/>
      <c r="O57" s="55"/>
      <c r="P57" s="55"/>
      <c r="Q57" s="58"/>
      <c r="R57" s="57"/>
    </row>
    <row r="58" spans="2:18" s="7" customFormat="1" ht="23.25" hidden="1" customHeight="1" outlineLevel="1" x14ac:dyDescent="0.35">
      <c r="B58" s="43"/>
      <c r="C58" s="59" t="s">
        <v>45</v>
      </c>
      <c r="D58" s="44"/>
      <c r="E58" s="45" t="s">
        <v>19</v>
      </c>
      <c r="F58" s="46">
        <f>4*4*25.75*8/1000</f>
        <v>3.2959999999999998</v>
      </c>
      <c r="G58" s="47">
        <v>1</v>
      </c>
      <c r="H58" s="46">
        <f t="shared" si="5"/>
        <v>3.2959999999999998</v>
      </c>
      <c r="I58" s="48"/>
      <c r="J58" s="49"/>
      <c r="L58" s="54"/>
      <c r="M58" s="54"/>
      <c r="N58" s="55"/>
      <c r="O58" s="55"/>
      <c r="P58" s="55"/>
      <c r="Q58" s="58"/>
      <c r="R58" s="57"/>
    </row>
    <row r="59" spans="2:18" s="7" customFormat="1" ht="23.25" hidden="1" customHeight="1" outlineLevel="1" x14ac:dyDescent="0.35">
      <c r="B59" s="43"/>
      <c r="C59" s="59" t="s">
        <v>46</v>
      </c>
      <c r="D59" s="44"/>
      <c r="E59" s="45" t="s">
        <v>19</v>
      </c>
      <c r="F59" s="46">
        <v>8.1000000000000003E-2</v>
      </c>
      <c r="G59" s="47">
        <v>1</v>
      </c>
      <c r="H59" s="46">
        <f t="shared" si="5"/>
        <v>8.1000000000000003E-2</v>
      </c>
      <c r="I59" s="48"/>
      <c r="J59" s="49"/>
      <c r="L59" s="54"/>
      <c r="M59" s="54"/>
      <c r="N59" s="55"/>
      <c r="O59" s="55"/>
      <c r="P59" s="55"/>
      <c r="Q59" s="58"/>
      <c r="R59" s="57"/>
    </row>
    <row r="60" spans="2:18" s="7" customFormat="1" ht="23.25" hidden="1" customHeight="1" outlineLevel="1" x14ac:dyDescent="0.25">
      <c r="B60" s="43"/>
      <c r="C60" s="60" t="s">
        <v>44</v>
      </c>
      <c r="D60" s="44"/>
      <c r="E60" s="45" t="s">
        <v>19</v>
      </c>
      <c r="F60" s="46">
        <f>29.41*8</f>
        <v>235.28</v>
      </c>
      <c r="G60" s="47">
        <v>1.1000000000000001</v>
      </c>
      <c r="H60" s="46">
        <f t="shared" si="5"/>
        <v>258.80800000000005</v>
      </c>
      <c r="I60" s="48"/>
      <c r="J60" s="49"/>
      <c r="L60" s="5"/>
      <c r="M60" s="5"/>
      <c r="N60" s="5"/>
      <c r="O60" s="5"/>
      <c r="P60" s="5"/>
      <c r="Q60" s="5"/>
    </row>
    <row r="61" spans="2:18" s="7" customFormat="1" ht="22.5" customHeight="1" collapsed="1" x14ac:dyDescent="0.25">
      <c r="B61" s="43"/>
      <c r="C61" s="59"/>
      <c r="D61" s="44"/>
      <c r="E61" s="45" t="s">
        <v>19</v>
      </c>
      <c r="F61" s="46"/>
      <c r="G61" s="47">
        <v>1</v>
      </c>
      <c r="H61" s="46">
        <f t="shared" ref="H61" si="6">F61*G61</f>
        <v>0</v>
      </c>
      <c r="I61" s="48"/>
      <c r="J61" s="49">
        <f t="shared" ref="J61:J62" si="7">H61*I61</f>
        <v>0</v>
      </c>
      <c r="L61" s="5"/>
      <c r="M61" s="5"/>
      <c r="N61" s="5"/>
      <c r="O61" s="5"/>
      <c r="P61" s="5"/>
      <c r="Q61" s="5"/>
    </row>
    <row r="62" spans="2:18" s="7" customFormat="1" ht="22.5" customHeight="1" x14ac:dyDescent="0.25">
      <c r="B62" s="43"/>
      <c r="C62" s="60"/>
      <c r="D62" s="44"/>
      <c r="E62" s="45" t="s">
        <v>19</v>
      </c>
      <c r="F62" s="46"/>
      <c r="G62" s="47">
        <v>1.1000000000000001</v>
      </c>
      <c r="H62" s="46"/>
      <c r="I62" s="48"/>
      <c r="J62" s="49">
        <f t="shared" si="7"/>
        <v>0</v>
      </c>
      <c r="L62" s="5"/>
      <c r="M62" s="5"/>
      <c r="N62" s="5"/>
      <c r="O62" s="5"/>
      <c r="P62" s="5"/>
      <c r="Q62" s="5"/>
    </row>
    <row r="63" spans="2:18" s="8" customFormat="1" ht="20.25" customHeight="1" thickBot="1" x14ac:dyDescent="0.35">
      <c r="B63" s="32"/>
      <c r="C63" s="33" t="s">
        <v>10</v>
      </c>
      <c r="D63" s="33"/>
      <c r="E63" s="34"/>
      <c r="F63" s="35"/>
      <c r="G63" s="35"/>
      <c r="H63" s="35"/>
      <c r="I63" s="36"/>
      <c r="J63" s="37">
        <f>SUM(J12:J62)</f>
        <v>0</v>
      </c>
      <c r="L63" s="5"/>
      <c r="M63" s="5"/>
      <c r="N63" s="5"/>
      <c r="O63" s="5"/>
      <c r="P63" s="5"/>
      <c r="Q63" s="5"/>
    </row>
    <row r="64" spans="2:18" ht="28.5" hidden="1" customHeight="1" thickTop="1" x14ac:dyDescent="0.25">
      <c r="B64" s="9"/>
      <c r="C64" s="10"/>
      <c r="D64" s="10"/>
      <c r="E64" s="11"/>
      <c r="F64" s="12"/>
      <c r="G64" s="12"/>
      <c r="H64" s="12"/>
      <c r="I64" s="13"/>
      <c r="J64" s="13"/>
      <c r="L64" s="5"/>
      <c r="M64" s="5"/>
      <c r="N64" s="5"/>
      <c r="O64" s="5"/>
      <c r="P64" s="5"/>
      <c r="Q64" s="5"/>
    </row>
    <row r="65" spans="2:17" ht="39.75" customHeight="1" thickTop="1" x14ac:dyDescent="0.25">
      <c r="B65" s="74" t="s">
        <v>11</v>
      </c>
      <c r="C65" s="75" t="s">
        <v>12</v>
      </c>
      <c r="D65" s="75"/>
      <c r="E65" s="75"/>
      <c r="F65" s="75"/>
      <c r="G65" s="75"/>
      <c r="H65" s="75"/>
      <c r="I65" s="75"/>
      <c r="J65" s="75"/>
      <c r="L65" s="5"/>
      <c r="M65" s="5"/>
      <c r="N65" s="5"/>
      <c r="O65" s="5"/>
      <c r="P65" s="5"/>
      <c r="Q65" s="5"/>
    </row>
    <row r="66" spans="2:17" ht="20.25" customHeight="1" x14ac:dyDescent="0.25">
      <c r="B66" s="74" t="s">
        <v>14</v>
      </c>
      <c r="C66" s="75" t="s">
        <v>57</v>
      </c>
      <c r="D66" s="75"/>
      <c r="E66" s="75"/>
      <c r="F66" s="75"/>
      <c r="G66" s="75"/>
      <c r="H66" s="75"/>
      <c r="I66" s="75"/>
      <c r="J66" s="75"/>
      <c r="L66" s="5"/>
      <c r="M66" s="5"/>
      <c r="N66" s="5"/>
      <c r="O66" s="5"/>
      <c r="P66" s="5"/>
      <c r="Q66" s="5"/>
    </row>
    <row r="67" spans="2:17" ht="16.5" customHeight="1" x14ac:dyDescent="0.25">
      <c r="B67" s="74" t="s">
        <v>15</v>
      </c>
      <c r="C67" s="75" t="s">
        <v>16</v>
      </c>
      <c r="D67" s="75"/>
      <c r="E67" s="75"/>
      <c r="F67" s="75"/>
      <c r="G67" s="75"/>
      <c r="H67" s="75"/>
      <c r="I67" s="75"/>
      <c r="J67" s="75"/>
      <c r="L67" s="5"/>
      <c r="M67" s="5"/>
      <c r="N67" s="5"/>
      <c r="O67" s="5"/>
      <c r="P67" s="5"/>
      <c r="Q67" s="5"/>
    </row>
    <row r="68" spans="2:17" ht="12.75" customHeight="1" x14ac:dyDescent="0.3">
      <c r="B68" s="16"/>
      <c r="C68" s="70"/>
      <c r="D68" s="70"/>
      <c r="E68" s="70"/>
      <c r="F68" s="70"/>
      <c r="G68" s="70"/>
      <c r="H68" s="70"/>
      <c r="I68" s="70"/>
      <c r="J68" s="70"/>
      <c r="L68" s="5"/>
      <c r="M68" s="5"/>
      <c r="N68" s="5"/>
      <c r="O68" s="5"/>
      <c r="P68" s="5"/>
      <c r="Q68" s="5"/>
    </row>
    <row r="69" spans="2:17" ht="18.75" customHeight="1" x14ac:dyDescent="0.25">
      <c r="B69" s="76" t="s">
        <v>17</v>
      </c>
      <c r="C69" s="76"/>
      <c r="D69" s="77"/>
      <c r="E69" s="23"/>
      <c r="F69" s="76" t="s">
        <v>58</v>
      </c>
      <c r="G69" s="76"/>
      <c r="H69" s="76"/>
      <c r="I69" s="76"/>
      <c r="J69" s="76"/>
      <c r="K69" s="78"/>
      <c r="L69" s="5"/>
      <c r="M69" s="5"/>
      <c r="N69" s="5"/>
      <c r="O69" s="5"/>
      <c r="P69" s="5"/>
      <c r="Q69" s="5"/>
    </row>
    <row r="70" spans="2:17" ht="18.75" customHeight="1" x14ac:dyDescent="0.25">
      <c r="B70" s="76" t="s">
        <v>52</v>
      </c>
      <c r="C70" s="76"/>
      <c r="D70" s="77"/>
      <c r="E70" s="23"/>
      <c r="F70" s="76" t="s">
        <v>55</v>
      </c>
      <c r="G70" s="76"/>
      <c r="H70" s="76"/>
      <c r="I70" s="76"/>
      <c r="J70" s="76"/>
      <c r="K70" s="76"/>
      <c r="L70" s="63"/>
      <c r="M70" s="63"/>
      <c r="N70" s="24"/>
      <c r="O70" s="5"/>
      <c r="P70" s="5"/>
      <c r="Q70" s="5"/>
    </row>
    <row r="71" spans="2:17" ht="18.75" customHeight="1" x14ac:dyDescent="0.25">
      <c r="B71" s="76" t="s">
        <v>53</v>
      </c>
      <c r="C71" s="76" t="s">
        <v>4</v>
      </c>
      <c r="D71" s="77"/>
      <c r="E71" s="23"/>
      <c r="F71" s="76" t="s">
        <v>50</v>
      </c>
      <c r="G71" s="76"/>
      <c r="H71" s="76"/>
      <c r="I71" s="76"/>
      <c r="J71" s="77"/>
      <c r="K71" s="77"/>
      <c r="L71" s="63"/>
      <c r="M71" s="63"/>
      <c r="N71" s="24"/>
      <c r="O71" s="5"/>
      <c r="P71" s="5"/>
      <c r="Q71" s="5"/>
    </row>
    <row r="72" spans="2:17" ht="20.25" customHeight="1" x14ac:dyDescent="0.25">
      <c r="B72" s="77"/>
      <c r="C72" s="79"/>
      <c r="D72" s="79"/>
      <c r="E72" s="23"/>
      <c r="J72" s="76"/>
      <c r="K72" s="76"/>
      <c r="L72" s="63"/>
      <c r="M72" s="63"/>
      <c r="N72" s="24"/>
      <c r="O72" s="5"/>
      <c r="P72" s="5"/>
      <c r="Q72" s="5"/>
    </row>
    <row r="73" spans="2:17" ht="20.25" x14ac:dyDescent="0.25">
      <c r="B73" s="77"/>
      <c r="C73" s="80"/>
      <c r="D73" s="80"/>
      <c r="E73" s="23"/>
      <c r="F73" s="77"/>
      <c r="G73" s="79"/>
      <c r="H73" s="77"/>
      <c r="I73" s="79"/>
      <c r="J73" s="77"/>
      <c r="K73" s="79"/>
      <c r="L73" s="24"/>
      <c r="M73" s="25"/>
      <c r="N73" s="24"/>
      <c r="O73" s="5"/>
      <c r="P73" s="5"/>
      <c r="Q73" s="5"/>
    </row>
    <row r="74" spans="2:17" ht="37.5" customHeight="1" x14ac:dyDescent="0.25">
      <c r="B74" s="76" t="s">
        <v>54</v>
      </c>
      <c r="C74" s="76"/>
      <c r="D74" s="77"/>
      <c r="E74" s="23"/>
      <c r="F74" s="76" t="s">
        <v>56</v>
      </c>
      <c r="G74" s="76"/>
      <c r="H74" s="76"/>
      <c r="I74" s="76"/>
      <c r="J74" s="76"/>
      <c r="K74" s="80"/>
      <c r="L74" s="24"/>
      <c r="M74" s="26"/>
      <c r="N74" s="24"/>
      <c r="O74" s="5"/>
      <c r="P74" s="5"/>
      <c r="Q74" s="5"/>
    </row>
    <row r="75" spans="2:17" x14ac:dyDescent="0.25">
      <c r="B75" s="14"/>
      <c r="C75" s="15" t="s">
        <v>3</v>
      </c>
      <c r="D75" s="15"/>
      <c r="E75" s="23"/>
      <c r="F75" s="15" t="s">
        <v>3</v>
      </c>
      <c r="G75" s="81"/>
      <c r="H75" s="81"/>
      <c r="I75" s="81"/>
      <c r="J75" s="81"/>
      <c r="K75" s="81"/>
      <c r="L75" s="61"/>
      <c r="M75" s="61"/>
      <c r="N75" s="61"/>
      <c r="O75" s="5"/>
      <c r="P75" s="5"/>
      <c r="Q75" s="5"/>
    </row>
    <row r="76" spans="2:17" ht="27.75" customHeight="1" x14ac:dyDescent="0.3">
      <c r="B76" s="16"/>
      <c r="C76" s="17"/>
      <c r="D76" s="17"/>
      <c r="E76" s="17"/>
      <c r="F76" s="18"/>
      <c r="G76" s="18"/>
      <c r="H76" s="18"/>
      <c r="I76" s="19"/>
      <c r="J76" s="19"/>
      <c r="L76" s="5"/>
      <c r="M76" s="5"/>
      <c r="N76" s="5"/>
      <c r="O76" s="5"/>
      <c r="P76" s="5"/>
      <c r="Q76" s="5"/>
    </row>
    <row r="77" spans="2:17" x14ac:dyDescent="0.25">
      <c r="L77" s="5"/>
      <c r="M77" s="5"/>
      <c r="N77" s="5"/>
      <c r="O77" s="5"/>
      <c r="P77" s="5"/>
      <c r="Q77" s="5"/>
    </row>
    <row r="78" spans="2:17" x14ac:dyDescent="0.25">
      <c r="L78" s="5"/>
      <c r="M78" s="5"/>
      <c r="N78" s="5"/>
      <c r="O78" s="5"/>
      <c r="P78" s="5"/>
      <c r="Q78" s="5"/>
    </row>
    <row r="79" spans="2:17" x14ac:dyDescent="0.25">
      <c r="L79" s="5"/>
      <c r="M79" s="5"/>
      <c r="N79" s="5"/>
      <c r="O79" s="5"/>
      <c r="P79" s="5"/>
      <c r="Q79" s="5"/>
    </row>
    <row r="80" spans="2:17" x14ac:dyDescent="0.25">
      <c r="L80" s="5"/>
      <c r="M80" s="5"/>
      <c r="N80" s="5"/>
      <c r="O80" s="5"/>
      <c r="P80" s="5"/>
      <c r="Q80" s="5"/>
    </row>
    <row r="81" spans="2:5" x14ac:dyDescent="0.25">
      <c r="B81" s="1"/>
      <c r="C81" s="21"/>
      <c r="D81" s="21"/>
      <c r="E81" s="21"/>
    </row>
    <row r="82" spans="2:5" x14ac:dyDescent="0.25">
      <c r="B82" s="1"/>
      <c r="C82" s="21"/>
      <c r="D82" s="21"/>
      <c r="E82" s="21"/>
    </row>
    <row r="83" spans="2:5" x14ac:dyDescent="0.25">
      <c r="B83" s="1"/>
      <c r="C83" s="21"/>
      <c r="D83" s="21"/>
      <c r="E83" s="21"/>
    </row>
    <row r="84" spans="2:5" x14ac:dyDescent="0.25">
      <c r="B84" s="1"/>
      <c r="C84" s="21"/>
      <c r="D84" s="21"/>
      <c r="E84" s="21"/>
    </row>
  </sheetData>
  <mergeCells count="23">
    <mergeCell ref="B5:J5"/>
    <mergeCell ref="B6:J6"/>
    <mergeCell ref="C67:J67"/>
    <mergeCell ref="G2:J2"/>
    <mergeCell ref="J70:K70"/>
    <mergeCell ref="L70:M70"/>
    <mergeCell ref="L71:M71"/>
    <mergeCell ref="B3:J3"/>
    <mergeCell ref="B7:J7"/>
    <mergeCell ref="F10:J10"/>
    <mergeCell ref="C65:J65"/>
    <mergeCell ref="C66:J66"/>
    <mergeCell ref="C68:J68"/>
    <mergeCell ref="B69:C69"/>
    <mergeCell ref="F69:J69"/>
    <mergeCell ref="B70:C70"/>
    <mergeCell ref="B71:C71"/>
    <mergeCell ref="L72:M72"/>
    <mergeCell ref="F71:I71"/>
    <mergeCell ref="F70:I70"/>
    <mergeCell ref="B74:C74"/>
    <mergeCell ref="F74:J74"/>
    <mergeCell ref="J72:K72"/>
  </mergeCells>
  <printOptions horizontalCentered="1"/>
  <pageMargins left="0.98425196850393704" right="0.59055118110236227" top="0.78740157480314965" bottom="0.78740157480314965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</vt:lpstr>
      <vt:lpstr>'Перечень '!Заголовки_для_печати</vt:lpstr>
      <vt:lpstr>'Перечень '!Область_печати</vt:lpstr>
    </vt:vector>
  </TitlesOfParts>
  <Company>ОАО Мостотрест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 Максим Андреевич</dc:creator>
  <cp:lastModifiedBy>Булатова Татьяна Алексеевна</cp:lastModifiedBy>
  <cp:lastPrinted>2025-07-09T08:40:34Z</cp:lastPrinted>
  <dcterms:created xsi:type="dcterms:W3CDTF">2015-08-18T07:24:23Z</dcterms:created>
  <dcterms:modified xsi:type="dcterms:W3CDTF">2025-07-09T08:40:43Z</dcterms:modified>
</cp:coreProperties>
</file>